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LAPORAN REALISASI APBD-P DE (2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D32" i="1" l="1"/>
  <c r="E30" i="1" l="1"/>
  <c r="E31" i="1"/>
  <c r="E33" i="1"/>
  <c r="E34" i="1"/>
  <c r="E3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28" i="1"/>
  <c r="E28" i="1" s="1"/>
  <c r="D26" i="1"/>
  <c r="E26" i="1" s="1"/>
  <c r="D27" i="1"/>
  <c r="E27" i="1" s="1"/>
  <c r="D10" i="1"/>
  <c r="E10" i="1" s="1"/>
  <c r="E32" i="1"/>
  <c r="D29" i="1"/>
  <c r="E29" i="1" s="1"/>
  <c r="G25" i="1" l="1"/>
  <c r="G21" i="1"/>
  <c r="G13" i="1"/>
  <c r="G11" i="1"/>
  <c r="G12" i="1"/>
  <c r="G14" i="1"/>
  <c r="G15" i="1"/>
  <c r="G16" i="1"/>
  <c r="G17" i="1"/>
  <c r="G18" i="1"/>
  <c r="G19" i="1"/>
  <c r="G20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37" i="1" l="1"/>
  <c r="H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3" i="1"/>
  <c r="H34" i="1"/>
  <c r="H35" i="1"/>
  <c r="D37" i="1"/>
  <c r="F10" i="1"/>
  <c r="F37" i="1" l="1"/>
  <c r="H32" i="1"/>
  <c r="C37" i="1"/>
  <c r="H10" i="1" l="1"/>
  <c r="G10" i="1" l="1"/>
</calcChain>
</file>

<file path=xl/comments1.xml><?xml version="1.0" encoding="utf-8"?>
<comments xmlns="http://schemas.openxmlformats.org/spreadsheetml/2006/main">
  <authors>
    <author>LENOVO G40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9 = Pengembalian SETELAH 31 Desember</t>
        </r>
      </text>
    </comment>
  </commentList>
</comments>
</file>

<file path=xl/sharedStrings.xml><?xml version="1.0" encoding="utf-8"?>
<sst xmlns="http://schemas.openxmlformats.org/spreadsheetml/2006/main" count="45" uniqueCount="45">
  <si>
    <t>Realisasi Anggaran Pada Dinas Ketahanan Pangan</t>
  </si>
  <si>
    <t>Tahun Anggaran 2022</t>
  </si>
  <si>
    <t>No.</t>
  </si>
  <si>
    <t>Program/Kegiatan</t>
  </si>
  <si>
    <t>ANGGARAN</t>
  </si>
  <si>
    <t>PENGEMBALIAN</t>
  </si>
  <si>
    <t>PAGU</t>
  </si>
  <si>
    <t>SP2D</t>
  </si>
  <si>
    <t>SPJ</t>
  </si>
  <si>
    <t>Sisa Pagu</t>
  </si>
  <si>
    <t>Sebelum 31 Des</t>
  </si>
  <si>
    <t>SiLPA</t>
  </si>
  <si>
    <t>7 = 4 - 5</t>
  </si>
  <si>
    <t>8 = 5 - 6</t>
  </si>
  <si>
    <t>9 = 5 - 6</t>
  </si>
  <si>
    <t xml:space="preserve">Penyusunan Dokumen Perencanaan Perangkat Daerah 
</t>
  </si>
  <si>
    <t xml:space="preserve">Koordinasi dan Penyusunan Dokumen RKA- SKPD
</t>
  </si>
  <si>
    <t xml:space="preserve">Koordinasi dan Penyusunan Dokumen Perubahan RKA- SKPD
</t>
  </si>
  <si>
    <t>Koordinasi dan Penyusunan DPA- SKPD</t>
  </si>
  <si>
    <t>Koordinasi dan Penyusunan Perubahan DPA- SKPD</t>
  </si>
  <si>
    <t xml:space="preserve">Koordinasi dan Penyusunan
Laporan Keuangan Akhir Tahun SKPD </t>
  </si>
  <si>
    <t xml:space="preserve">Bimbingan Teknis Implementasi Peraturan Perundang-
Undangan
</t>
  </si>
  <si>
    <t>Penyediaan Peralatan dan Perlengkapan Kantor</t>
  </si>
  <si>
    <t>Penyediaan Bahan Logistik Kantor</t>
  </si>
  <si>
    <t>Penyediaan Barang Cetakan dan Penggandaan</t>
  </si>
  <si>
    <t xml:space="preserve">Penyediaan
Bahan/Material
</t>
  </si>
  <si>
    <t xml:space="preserve">Penyelenggaraan Rapat Koordinasi dan Konsultasi
SKPD
</t>
  </si>
  <si>
    <t xml:space="preserve">Pengadaan Mebel </t>
  </si>
  <si>
    <t>Penyediaan Jasa Surat Menyurat</t>
  </si>
  <si>
    <t xml:space="preserve">Penyediaan Jasa Komunikasi,
Sumber Daya Air dan Listrik
</t>
  </si>
  <si>
    <t>Penyediaan Informasi Harga Pangan dan Neraca Bahan Makanan</t>
  </si>
  <si>
    <t xml:space="preserve">Koordinasi,
Sinkronisasi dan Pelaksanaan
Distribusi Pangan Pokok dan Pangan Lainnya
</t>
  </si>
  <si>
    <t xml:space="preserve">Promosi Penganekaragaman Konsumsi Pangan
Berbasis Sumber Daya Lokal
</t>
  </si>
  <si>
    <t xml:space="preserve">Koordinasi dan Sinkronisasi
Pemantauan dan Evaluasi Konsumsi per Kapita per Tahun
</t>
  </si>
  <si>
    <t>Penyusunan, Pemutakhiran dan Analisis Peta Ketahanan dan Kerentanan Pangan Provinsi dan Kabupaten/Kota</t>
  </si>
  <si>
    <t>pelaksanaan Pengadaan, Pengelolaan dan Penyaluran Cadangan Pangan pada kerawanan pangan yang mencakup lebih dari 1 (Satu) daerah kabupaten kota dalam 1 (Satu) daerah provinsi</t>
  </si>
  <si>
    <t>Penguatan Kelembagaan Keamanan Pangan Segar</t>
  </si>
  <si>
    <t>Sertifikasi Keamanan Pangan segar asal tumbuhan lintas daerah kabupaten kota</t>
  </si>
  <si>
    <t xml:space="preserve">Penyediaan Sarana dan Prasarana Pengujian Mutu dan Keamanan Pangan Segar Asal Tumbuhan </t>
  </si>
  <si>
    <t>JUMLAH PAGUANGGARAN 2022</t>
  </si>
  <si>
    <t xml:space="preserve">Koordinasi, Sinkronisasi dan Pengadaan Cadangan Pangan Pemerintah Provinsi
</t>
  </si>
  <si>
    <t xml:space="preserve">Penyediaan Jasa Pemeliharaan, Biaya Pemeliharaan dan Pajak Kendaraan Perorangan Dinas atau Kendaraan Dinas Jabatan
</t>
  </si>
  <si>
    <t xml:space="preserve">Penyediaan Peralatan </t>
  </si>
  <si>
    <t xml:space="preserve"> Periode Januari s/d 31 Desember 2022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</si>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</sst>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58666E"/>
      <name val="Arial"/>
      <family val="2"/>
    </font>
    <font>
      <sz val="18"/>
      <color theme="1"/>
      <name val="Arial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charset val="1"/>
      <scheme val="minor"/>
    </font>
    <font>
      <sz val="22"/>
      <color theme="1"/>
      <name val="Calibri"/>
      <family val="2"/>
      <charset val="1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41" fontId="2" fillId="0" borderId="0" xfId="1" applyFont="1"/>
    <xf numFmtId="3" fontId="2" fillId="0" borderId="0" xfId="0" applyNumberFormat="1" applyFont="1"/>
    <xf numFmtId="164" fontId="2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41" fontId="2" fillId="0" borderId="0" xfId="0" applyNumberFormat="1" applyFont="1"/>
    <xf numFmtId="1" fontId="2" fillId="0" borderId="0" xfId="0" applyNumberFormat="1" applyFont="1"/>
    <xf numFmtId="41" fontId="5" fillId="0" borderId="0" xfId="1" applyFont="1" applyBorder="1"/>
    <xf numFmtId="41" fontId="2" fillId="2" borderId="0" xfId="1" applyFont="1" applyFill="1" applyBorder="1"/>
    <xf numFmtId="3" fontId="0" fillId="0" borderId="0" xfId="0" applyNumberFormat="1"/>
    <xf numFmtId="41" fontId="2" fillId="0" borderId="0" xfId="1" applyFont="1" applyBorder="1"/>
    <xf numFmtId="4" fontId="2" fillId="0" borderId="0" xfId="0" applyNumberFormat="1" applyFont="1"/>
    <xf numFmtId="43" fontId="2" fillId="0" borderId="0" xfId="0" applyNumberFormat="1" applyFont="1"/>
    <xf numFmtId="41" fontId="0" fillId="0" borderId="0" xfId="1" applyFont="1"/>
    <xf numFmtId="1" fontId="0" fillId="0" borderId="0" xfId="0" applyNumberFormat="1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41" fontId="3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right" vertical="center"/>
    </xf>
    <xf numFmtId="41" fontId="3" fillId="0" borderId="0" xfId="1" applyFont="1" applyBorder="1"/>
    <xf numFmtId="2" fontId="3" fillId="0" borderId="0" xfId="0" applyNumberFormat="1" applyFont="1"/>
    <xf numFmtId="0" fontId="2" fillId="0" borderId="0" xfId="0" applyFont="1" applyAlignment="1">
      <alignment horizontal="right"/>
    </xf>
    <xf numFmtId="3" fontId="3" fillId="0" borderId="0" xfId="0" applyNumberFormat="1" applyFont="1"/>
    <xf numFmtId="0" fontId="2" fillId="2" borderId="0" xfId="0" applyFont="1" applyFill="1"/>
    <xf numFmtId="0" fontId="5" fillId="0" borderId="0" xfId="0" applyFont="1"/>
    <xf numFmtId="0" fontId="3" fillId="3" borderId="5" xfId="0" applyFont="1" applyFill="1" applyBorder="1" applyAlignment="1">
      <alignment horizontal="right" vertical="center"/>
    </xf>
    <xf numFmtId="41" fontId="3" fillId="3" borderId="5" xfId="1" applyFont="1" applyFill="1" applyBorder="1" applyAlignment="1">
      <alignment vertical="center"/>
    </xf>
    <xf numFmtId="2" fontId="3" fillId="3" borderId="5" xfId="0" applyNumberFormat="1" applyFont="1" applyFill="1" applyBorder="1" applyAlignment="1">
      <alignment vertical="center"/>
    </xf>
    <xf numFmtId="41" fontId="3" fillId="2" borderId="0" xfId="0" applyNumberFormat="1" applyFont="1" applyFill="1" applyAlignment="1">
      <alignment vertical="center"/>
    </xf>
    <xf numFmtId="0" fontId="5" fillId="2" borderId="0" xfId="0" applyFont="1" applyFill="1"/>
    <xf numFmtId="41" fontId="2" fillId="2" borderId="5" xfId="1" applyFont="1" applyFill="1" applyBorder="1"/>
    <xf numFmtId="41" fontId="2" fillId="2" borderId="0" xfId="0" applyNumberFormat="1" applyFont="1" applyFill="1"/>
    <xf numFmtId="0" fontId="4" fillId="2" borderId="8" xfId="0" applyFont="1" applyFill="1" applyBorder="1" applyAlignment="1">
      <alignment horizontal="center"/>
    </xf>
    <xf numFmtId="0" fontId="2" fillId="0" borderId="8" xfId="0" applyFont="1" applyBorder="1"/>
    <xf numFmtId="41" fontId="5" fillId="0" borderId="8" xfId="0" applyNumberFormat="1" applyFont="1" applyBorder="1"/>
    <xf numFmtId="3" fontId="6" fillId="0" borderId="8" xfId="0" applyNumberFormat="1" applyFont="1" applyBorder="1"/>
    <xf numFmtId="3" fontId="6" fillId="2" borderId="8" xfId="0" applyNumberFormat="1" applyFont="1" applyFill="1" applyBorder="1"/>
    <xf numFmtId="3" fontId="2" fillId="0" borderId="8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5" xfId="0" quotePrefix="1" applyFont="1" applyBorder="1" applyAlignment="1">
      <alignment horizontal="center"/>
    </xf>
    <xf numFmtId="41" fontId="11" fillId="0" borderId="0" xfId="1" applyFont="1" applyAlignment="1">
      <alignment vertical="center"/>
    </xf>
    <xf numFmtId="0" fontId="12" fillId="0" borderId="0" xfId="0" applyFont="1"/>
    <xf numFmtId="0" fontId="11" fillId="0" borderId="0" xfId="0" applyFont="1" applyAlignment="1"/>
    <xf numFmtId="0" fontId="13" fillId="2" borderId="0" xfId="0" applyFont="1" applyFill="1"/>
    <xf numFmtId="0" fontId="13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41" fontId="14" fillId="0" borderId="0" xfId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left" vertical="center"/>
    </xf>
    <xf numFmtId="41" fontId="16" fillId="0" borderId="6" xfId="1" applyFont="1" applyBorder="1" applyAlignment="1">
      <alignment horizontal="center" vertical="center"/>
    </xf>
    <xf numFmtId="41" fontId="16" fillId="0" borderId="6" xfId="1" applyFont="1" applyBorder="1" applyAlignment="1">
      <alignment vertical="center"/>
    </xf>
    <xf numFmtId="41" fontId="16" fillId="0" borderId="5" xfId="0" applyNumberFormat="1" applyFont="1" applyBorder="1"/>
    <xf numFmtId="41" fontId="16" fillId="0" borderId="2" xfId="0" applyNumberFormat="1" applyFont="1" applyBorder="1"/>
    <xf numFmtId="0" fontId="16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 horizontal="left" vertical="center"/>
    </xf>
    <xf numFmtId="41" fontId="16" fillId="0" borderId="5" xfId="1" applyFont="1" applyBorder="1" applyAlignment="1">
      <alignment vertical="center"/>
    </xf>
    <xf numFmtId="0" fontId="16" fillId="2" borderId="5" xfId="0" applyFont="1" applyFill="1" applyBorder="1"/>
    <xf numFmtId="41" fontId="16" fillId="0" borderId="5" xfId="1" applyFont="1" applyBorder="1" applyAlignment="1">
      <alignment horizontal="right" vertical="center"/>
    </xf>
    <xf numFmtId="0" fontId="16" fillId="0" borderId="5" xfId="0" applyFont="1" applyBorder="1"/>
    <xf numFmtId="41" fontId="16" fillId="2" borderId="5" xfId="1" applyFont="1" applyFill="1" applyBorder="1" applyAlignment="1">
      <alignment vertical="center"/>
    </xf>
    <xf numFmtId="1" fontId="16" fillId="0" borderId="5" xfId="1" applyNumberFormat="1" applyFont="1" applyBorder="1" applyAlignment="1">
      <alignment horizontal="right" vertical="center"/>
    </xf>
    <xf numFmtId="0" fontId="17" fillId="2" borderId="5" xfId="0" applyFont="1" applyFill="1" applyBorder="1"/>
    <xf numFmtId="0" fontId="16" fillId="2" borderId="5" xfId="0" applyFont="1" applyFill="1" applyBorder="1" applyAlignment="1">
      <alignment horizontal="left" vertical="top" wrapText="1"/>
    </xf>
    <xf numFmtId="41" fontId="16" fillId="2" borderId="6" xfId="1" applyFont="1" applyFill="1" applyBorder="1" applyAlignment="1">
      <alignment vertical="center"/>
    </xf>
    <xf numFmtId="41" fontId="16" fillId="2" borderId="5" xfId="0" applyNumberFormat="1" applyFont="1" applyFill="1" applyBorder="1"/>
    <xf numFmtId="41" fontId="16" fillId="2" borderId="2" xfId="0" applyNumberFormat="1" applyFont="1" applyFill="1" applyBorder="1"/>
    <xf numFmtId="0" fontId="16" fillId="2" borderId="5" xfId="0" applyFont="1" applyFill="1" applyBorder="1" applyAlignment="1">
      <alignment wrapText="1"/>
    </xf>
    <xf numFmtId="41" fontId="16" fillId="0" borderId="2" xfId="0" applyNumberFormat="1" applyFont="1" applyBorder="1" applyAlignment="1">
      <alignment vertical="center"/>
    </xf>
    <xf numFmtId="0" fontId="16" fillId="2" borderId="5" xfId="0" applyFont="1" applyFill="1" applyBorder="1" applyAlignment="1">
      <alignment horizontal="left" wrapText="1"/>
    </xf>
    <xf numFmtId="41" fontId="16" fillId="0" borderId="5" xfId="1" applyFont="1" applyBorder="1" applyAlignment="1">
      <alignment vertical="center" wrapText="1"/>
    </xf>
    <xf numFmtId="41" fontId="16" fillId="0" borderId="5" xfId="1" applyFont="1" applyBorder="1"/>
    <xf numFmtId="2" fontId="16" fillId="0" borderId="5" xfId="0" applyNumberFormat="1" applyFont="1" applyBorder="1"/>
    <xf numFmtId="0" fontId="16" fillId="0" borderId="2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P74"/>
  <sheetViews>
    <sheetView tabSelected="1" zoomScale="60" zoomScaleNormal="60" workbookViewId="0">
      <selection activeCell="E20" sqref="E20"/>
    </sheetView>
  </sheetViews>
  <sheetFormatPr defaultColWidth="9" defaultRowHeight="23.25" x14ac:dyDescent="0.35"/>
  <cols>
    <col min="1" max="1" width="9" style="46"/>
    <col min="2" max="2" width="130.42578125" style="1" customWidth="1"/>
    <col min="3" max="3" width="23.42578125" style="2" customWidth="1"/>
    <col min="4" max="4" width="27.140625" style="2" customWidth="1"/>
    <col min="5" max="5" width="26.140625" style="1" customWidth="1"/>
    <col min="6" max="6" width="23.7109375" style="1" customWidth="1"/>
    <col min="7" max="7" width="27.7109375" style="1" customWidth="1"/>
    <col min="8" max="8" width="22.140625" style="1" customWidth="1"/>
    <col min="9" max="9" width="26.7109375" style="1" customWidth="1"/>
    <col min="10" max="10" width="9" style="1"/>
    <col min="11" max="11" width="34.85546875" style="1" customWidth="1"/>
    <col min="12" max="12" width="18.5703125" style="1" bestFit="1" customWidth="1"/>
    <col min="13" max="16384" width="9" style="1"/>
  </cols>
  <sheetData>
    <row r="3" spans="1:16" s="49" customFormat="1" ht="27" customHeight="1" x14ac:dyDescent="0.45">
      <c r="A3" s="59" t="s">
        <v>0</v>
      </c>
      <c r="B3" s="59"/>
      <c r="C3" s="59"/>
      <c r="D3" s="59"/>
      <c r="E3" s="59"/>
      <c r="F3" s="59"/>
      <c r="G3" s="59"/>
      <c r="H3" s="59"/>
      <c r="I3" s="48"/>
      <c r="J3" s="48"/>
      <c r="K3" s="48"/>
      <c r="L3" s="48"/>
      <c r="M3" s="48"/>
      <c r="N3" s="48"/>
      <c r="O3" s="48"/>
      <c r="P3" s="48"/>
    </row>
    <row r="4" spans="1:16" s="49" customFormat="1" ht="27" customHeight="1" x14ac:dyDescent="0.45">
      <c r="A4" s="59" t="s">
        <v>1</v>
      </c>
      <c r="B4" s="59"/>
      <c r="C4" s="59"/>
      <c r="D4" s="59"/>
      <c r="E4" s="59"/>
      <c r="F4" s="59"/>
      <c r="G4" s="59"/>
      <c r="H4" s="59"/>
      <c r="I4" s="48"/>
      <c r="J4" s="48"/>
      <c r="K4" s="48"/>
      <c r="L4" s="48"/>
      <c r="M4" s="48"/>
      <c r="N4" s="48"/>
      <c r="O4" s="48"/>
      <c r="P4" s="48"/>
    </row>
    <row r="5" spans="1:16" s="49" customFormat="1" ht="27" customHeight="1" x14ac:dyDescent="0.45">
      <c r="A5" s="60" t="s">
        <v>43</v>
      </c>
      <c r="B5" s="60"/>
      <c r="C5" s="60"/>
      <c r="D5" s="60"/>
      <c r="E5" s="60"/>
      <c r="F5" s="60"/>
      <c r="G5" s="60"/>
      <c r="H5" s="60"/>
      <c r="I5" s="50"/>
    </row>
    <row r="6" spans="1:16" x14ac:dyDescent="0.35">
      <c r="A6" s="45"/>
      <c r="B6" s="18"/>
      <c r="C6" s="19"/>
      <c r="D6" s="19"/>
      <c r="E6" s="19"/>
      <c r="F6" s="19"/>
      <c r="G6" s="19"/>
      <c r="H6" s="19"/>
      <c r="I6" s="18"/>
    </row>
    <row r="7" spans="1:16" s="52" customFormat="1" ht="26.25" x14ac:dyDescent="0.4">
      <c r="A7" s="61" t="s">
        <v>2</v>
      </c>
      <c r="B7" s="61" t="s">
        <v>3</v>
      </c>
      <c r="C7" s="62" t="s">
        <v>4</v>
      </c>
      <c r="D7" s="63"/>
      <c r="E7" s="63"/>
      <c r="F7" s="64"/>
      <c r="G7" s="65" t="s">
        <v>5</v>
      </c>
      <c r="H7" s="62"/>
      <c r="I7" s="58"/>
      <c r="J7" s="51"/>
      <c r="K7" s="51"/>
      <c r="L7" s="51"/>
      <c r="M7" s="51"/>
    </row>
    <row r="8" spans="1:16" s="52" customFormat="1" ht="26.25" x14ac:dyDescent="0.4">
      <c r="A8" s="66"/>
      <c r="B8" s="66"/>
      <c r="C8" s="67" t="s">
        <v>6</v>
      </c>
      <c r="D8" s="67" t="s">
        <v>7</v>
      </c>
      <c r="E8" s="67" t="s">
        <v>8</v>
      </c>
      <c r="F8" s="67" t="s">
        <v>9</v>
      </c>
      <c r="G8" s="68" t="s">
        <v>10</v>
      </c>
      <c r="H8" s="69" t="s">
        <v>11</v>
      </c>
      <c r="I8" s="58"/>
      <c r="J8" s="51"/>
      <c r="K8" s="51"/>
      <c r="L8" s="51"/>
      <c r="M8" s="51"/>
    </row>
    <row r="9" spans="1:16" x14ac:dyDescent="0.35">
      <c r="A9" s="43">
        <v>1</v>
      </c>
      <c r="B9" s="47" t="s">
        <v>44</v>
      </c>
      <c r="C9" s="43">
        <v>4</v>
      </c>
      <c r="D9" s="43">
        <v>5</v>
      </c>
      <c r="E9" s="43">
        <v>6</v>
      </c>
      <c r="F9" s="43" t="s">
        <v>12</v>
      </c>
      <c r="G9" s="43" t="s">
        <v>13</v>
      </c>
      <c r="H9" s="44" t="s">
        <v>14</v>
      </c>
      <c r="I9" s="37"/>
      <c r="J9" s="28"/>
      <c r="K9" s="28"/>
      <c r="L9" s="28"/>
      <c r="M9" s="28"/>
    </row>
    <row r="10" spans="1:16" ht="37.5" customHeight="1" x14ac:dyDescent="0.35">
      <c r="A10" s="70">
        <v>1</v>
      </c>
      <c r="B10" s="71" t="s">
        <v>15</v>
      </c>
      <c r="C10" s="72">
        <v>119367200</v>
      </c>
      <c r="D10" s="73">
        <f>105108150+9524000</f>
        <v>114632150</v>
      </c>
      <c r="E10" s="73">
        <f>D10</f>
        <v>114632150</v>
      </c>
      <c r="F10" s="73">
        <f>C10-D10</f>
        <v>4735050</v>
      </c>
      <c r="G10" s="74">
        <f>D10-E10</f>
        <v>0</v>
      </c>
      <c r="H10" s="75">
        <f>D10-E10</f>
        <v>0</v>
      </c>
      <c r="I10" s="38"/>
      <c r="J10" s="28"/>
      <c r="K10" s="33"/>
      <c r="L10" s="28"/>
      <c r="M10" s="28"/>
    </row>
    <row r="11" spans="1:16" ht="33" customHeight="1" x14ac:dyDescent="0.35">
      <c r="A11" s="76">
        <v>2</v>
      </c>
      <c r="B11" s="77" t="s">
        <v>16</v>
      </c>
      <c r="C11" s="78">
        <v>45223000</v>
      </c>
      <c r="D11" s="78">
        <v>44808000</v>
      </c>
      <c r="E11" s="73">
        <f t="shared" ref="E11:E35" si="0">D11</f>
        <v>44808000</v>
      </c>
      <c r="F11" s="73">
        <f t="shared" ref="F11:F35" si="1">C11-D11</f>
        <v>415000</v>
      </c>
      <c r="G11" s="74">
        <f t="shared" ref="G11:G35" si="2">D11-E11</f>
        <v>0</v>
      </c>
      <c r="H11" s="75">
        <f t="shared" ref="H11:H35" si="3">D11-E11</f>
        <v>0</v>
      </c>
      <c r="I11" s="38"/>
      <c r="J11" s="28"/>
      <c r="K11" s="28"/>
      <c r="L11" s="28"/>
      <c r="M11" s="28"/>
    </row>
    <row r="12" spans="1:16" ht="33.75" customHeight="1" x14ac:dyDescent="0.35">
      <c r="A12" s="70">
        <v>3</v>
      </c>
      <c r="B12" s="77" t="s">
        <v>17</v>
      </c>
      <c r="C12" s="78">
        <v>28100000</v>
      </c>
      <c r="D12" s="78">
        <v>20631250</v>
      </c>
      <c r="E12" s="73">
        <f t="shared" si="0"/>
        <v>20631250</v>
      </c>
      <c r="F12" s="73">
        <f t="shared" si="1"/>
        <v>7468750</v>
      </c>
      <c r="G12" s="74">
        <f t="shared" si="2"/>
        <v>0</v>
      </c>
      <c r="H12" s="75">
        <f t="shared" si="3"/>
        <v>0</v>
      </c>
      <c r="I12" s="38"/>
      <c r="J12" s="28"/>
      <c r="K12" s="28"/>
      <c r="L12" s="28"/>
      <c r="M12" s="28"/>
    </row>
    <row r="13" spans="1:16" ht="31.5" customHeight="1" x14ac:dyDescent="0.35">
      <c r="A13" s="76">
        <v>4</v>
      </c>
      <c r="B13" s="79" t="s">
        <v>18</v>
      </c>
      <c r="C13" s="78">
        <v>35000000</v>
      </c>
      <c r="D13" s="80">
        <v>27595750</v>
      </c>
      <c r="E13" s="73">
        <f t="shared" si="0"/>
        <v>27595750</v>
      </c>
      <c r="F13" s="73">
        <f t="shared" si="1"/>
        <v>7404250</v>
      </c>
      <c r="G13" s="74">
        <f t="shared" si="2"/>
        <v>0</v>
      </c>
      <c r="H13" s="75">
        <f t="shared" si="3"/>
        <v>0</v>
      </c>
      <c r="I13" s="38"/>
      <c r="J13" s="28"/>
      <c r="K13" s="28"/>
      <c r="L13" s="28"/>
      <c r="M13" s="28"/>
    </row>
    <row r="14" spans="1:16" x14ac:dyDescent="0.35">
      <c r="A14" s="70">
        <v>5</v>
      </c>
      <c r="B14" s="79" t="s">
        <v>19</v>
      </c>
      <c r="C14" s="78">
        <v>3502000</v>
      </c>
      <c r="D14" s="78">
        <v>3502000</v>
      </c>
      <c r="E14" s="73">
        <f t="shared" si="0"/>
        <v>3502000</v>
      </c>
      <c r="F14" s="73">
        <f t="shared" si="1"/>
        <v>0</v>
      </c>
      <c r="G14" s="74">
        <f t="shared" si="2"/>
        <v>0</v>
      </c>
      <c r="H14" s="75">
        <f t="shared" si="3"/>
        <v>0</v>
      </c>
      <c r="I14" s="38"/>
      <c r="J14" s="28"/>
      <c r="K14" s="28"/>
      <c r="L14" s="28"/>
      <c r="M14" s="28"/>
    </row>
    <row r="15" spans="1:16" x14ac:dyDescent="0.35">
      <c r="A15" s="76">
        <v>6</v>
      </c>
      <c r="B15" s="79" t="s">
        <v>20</v>
      </c>
      <c r="C15" s="78">
        <v>3500000</v>
      </c>
      <c r="D15" s="78">
        <v>3500000</v>
      </c>
      <c r="E15" s="73">
        <f t="shared" si="0"/>
        <v>3500000</v>
      </c>
      <c r="F15" s="73">
        <f t="shared" si="1"/>
        <v>0</v>
      </c>
      <c r="G15" s="74">
        <f t="shared" si="2"/>
        <v>0</v>
      </c>
      <c r="H15" s="75">
        <f t="shared" si="3"/>
        <v>0</v>
      </c>
      <c r="I15" s="38"/>
      <c r="J15" s="28"/>
      <c r="K15" s="28"/>
      <c r="L15" s="28"/>
      <c r="M15" s="28"/>
    </row>
    <row r="16" spans="1:16" x14ac:dyDescent="0.35">
      <c r="A16" s="70">
        <v>7</v>
      </c>
      <c r="B16" s="79" t="s">
        <v>21</v>
      </c>
      <c r="C16" s="78">
        <v>32532000</v>
      </c>
      <c r="D16" s="78">
        <v>29174000</v>
      </c>
      <c r="E16" s="73">
        <f t="shared" si="0"/>
        <v>29174000</v>
      </c>
      <c r="F16" s="73">
        <f t="shared" si="1"/>
        <v>3358000</v>
      </c>
      <c r="G16" s="74">
        <f t="shared" si="2"/>
        <v>0</v>
      </c>
      <c r="H16" s="75">
        <f t="shared" si="3"/>
        <v>0</v>
      </c>
      <c r="I16" s="38"/>
      <c r="J16" s="28"/>
      <c r="K16" s="28"/>
      <c r="L16" s="28"/>
      <c r="M16" s="28"/>
    </row>
    <row r="17" spans="1:13" s="29" customFormat="1" x14ac:dyDescent="0.35">
      <c r="A17" s="76">
        <v>8</v>
      </c>
      <c r="B17" s="81" t="s">
        <v>22</v>
      </c>
      <c r="C17" s="78">
        <v>55867950</v>
      </c>
      <c r="D17" s="82">
        <v>55562000</v>
      </c>
      <c r="E17" s="73">
        <f t="shared" si="0"/>
        <v>55562000</v>
      </c>
      <c r="F17" s="73">
        <f t="shared" si="1"/>
        <v>305950</v>
      </c>
      <c r="G17" s="74">
        <f t="shared" si="2"/>
        <v>0</v>
      </c>
      <c r="H17" s="75">
        <f t="shared" si="3"/>
        <v>0</v>
      </c>
      <c r="I17" s="39"/>
      <c r="J17" s="34"/>
      <c r="K17" s="34"/>
      <c r="L17" s="34"/>
      <c r="M17" s="34"/>
    </row>
    <row r="18" spans="1:13" x14ac:dyDescent="0.35">
      <c r="A18" s="70">
        <v>9</v>
      </c>
      <c r="B18" s="79" t="s">
        <v>23</v>
      </c>
      <c r="C18" s="78">
        <v>34039600</v>
      </c>
      <c r="D18" s="78">
        <v>33458436</v>
      </c>
      <c r="E18" s="73">
        <f t="shared" si="0"/>
        <v>33458436</v>
      </c>
      <c r="F18" s="73">
        <f t="shared" si="1"/>
        <v>581164</v>
      </c>
      <c r="G18" s="74">
        <f t="shared" si="2"/>
        <v>0</v>
      </c>
      <c r="H18" s="75">
        <f t="shared" si="3"/>
        <v>0</v>
      </c>
      <c r="I18" s="38"/>
      <c r="J18" s="28"/>
      <c r="K18" s="28"/>
      <c r="L18" s="28"/>
      <c r="M18" s="28"/>
    </row>
    <row r="19" spans="1:13" x14ac:dyDescent="0.35">
      <c r="A19" s="76">
        <v>10</v>
      </c>
      <c r="B19" s="79" t="s">
        <v>24</v>
      </c>
      <c r="C19" s="78">
        <v>2500000</v>
      </c>
      <c r="D19" s="78">
        <v>2500000</v>
      </c>
      <c r="E19" s="73">
        <f t="shared" si="0"/>
        <v>2500000</v>
      </c>
      <c r="F19" s="73">
        <f t="shared" si="1"/>
        <v>0</v>
      </c>
      <c r="G19" s="74">
        <f t="shared" si="2"/>
        <v>0</v>
      </c>
      <c r="H19" s="75">
        <f t="shared" si="3"/>
        <v>0</v>
      </c>
      <c r="I19" s="38"/>
      <c r="J19" s="28"/>
      <c r="K19" s="28"/>
      <c r="L19" s="28"/>
      <c r="M19" s="28"/>
    </row>
    <row r="20" spans="1:13" x14ac:dyDescent="0.35">
      <c r="A20" s="70">
        <v>11</v>
      </c>
      <c r="B20" s="79" t="s">
        <v>25</v>
      </c>
      <c r="C20" s="78">
        <v>40158458</v>
      </c>
      <c r="D20" s="78">
        <v>39730220</v>
      </c>
      <c r="E20" s="73">
        <f t="shared" si="0"/>
        <v>39730220</v>
      </c>
      <c r="F20" s="73">
        <f t="shared" si="1"/>
        <v>428238</v>
      </c>
      <c r="G20" s="74">
        <f t="shared" si="2"/>
        <v>0</v>
      </c>
      <c r="H20" s="75">
        <f t="shared" si="3"/>
        <v>0</v>
      </c>
      <c r="I20" s="38"/>
      <c r="J20" s="28"/>
      <c r="K20" s="28"/>
      <c r="L20" s="28"/>
      <c r="M20" s="28"/>
    </row>
    <row r="21" spans="1:13" x14ac:dyDescent="0.35">
      <c r="A21" s="76">
        <v>12</v>
      </c>
      <c r="B21" s="79" t="s">
        <v>26</v>
      </c>
      <c r="C21" s="78">
        <v>259450000</v>
      </c>
      <c r="D21" s="83">
        <v>241729430</v>
      </c>
      <c r="E21" s="73">
        <f t="shared" si="0"/>
        <v>241729430</v>
      </c>
      <c r="F21" s="73">
        <f t="shared" si="1"/>
        <v>17720570</v>
      </c>
      <c r="G21" s="74">
        <f t="shared" si="2"/>
        <v>0</v>
      </c>
      <c r="H21" s="75">
        <f t="shared" si="3"/>
        <v>0</v>
      </c>
      <c r="I21" s="38"/>
      <c r="J21" s="28"/>
      <c r="K21" s="35"/>
      <c r="L21" s="28"/>
      <c r="M21" s="28"/>
    </row>
    <row r="22" spans="1:13" x14ac:dyDescent="0.35">
      <c r="A22" s="70">
        <v>13</v>
      </c>
      <c r="B22" s="84" t="s">
        <v>27</v>
      </c>
      <c r="C22" s="78">
        <v>7510400</v>
      </c>
      <c r="D22" s="82">
        <v>6960000</v>
      </c>
      <c r="E22" s="73">
        <f t="shared" si="0"/>
        <v>6960000</v>
      </c>
      <c r="F22" s="73">
        <f t="shared" si="1"/>
        <v>550400</v>
      </c>
      <c r="G22" s="74">
        <f t="shared" si="2"/>
        <v>0</v>
      </c>
      <c r="H22" s="75">
        <f t="shared" si="3"/>
        <v>0</v>
      </c>
      <c r="I22" s="38"/>
      <c r="J22" s="28"/>
      <c r="K22" s="28"/>
      <c r="L22" s="28"/>
      <c r="M22" s="28"/>
    </row>
    <row r="23" spans="1:13" x14ac:dyDescent="0.35">
      <c r="A23" s="76">
        <v>14</v>
      </c>
      <c r="B23" s="79" t="s">
        <v>28</v>
      </c>
      <c r="C23" s="78">
        <v>64260000</v>
      </c>
      <c r="D23" s="78">
        <v>62285750</v>
      </c>
      <c r="E23" s="73">
        <f t="shared" si="0"/>
        <v>62285750</v>
      </c>
      <c r="F23" s="73">
        <f t="shared" si="1"/>
        <v>1974250</v>
      </c>
      <c r="G23" s="74">
        <f t="shared" si="2"/>
        <v>0</v>
      </c>
      <c r="H23" s="75">
        <f t="shared" si="3"/>
        <v>0</v>
      </c>
      <c r="I23" s="38"/>
      <c r="J23" s="28"/>
      <c r="K23" s="28"/>
      <c r="L23" s="28"/>
      <c r="M23" s="28"/>
    </row>
    <row r="24" spans="1:13" x14ac:dyDescent="0.35">
      <c r="A24" s="70">
        <v>15</v>
      </c>
      <c r="B24" s="79" t="s">
        <v>29</v>
      </c>
      <c r="C24" s="78">
        <v>3650000</v>
      </c>
      <c r="D24" s="78">
        <v>3150000</v>
      </c>
      <c r="E24" s="73">
        <f t="shared" si="0"/>
        <v>3150000</v>
      </c>
      <c r="F24" s="73">
        <f t="shared" si="1"/>
        <v>500000</v>
      </c>
      <c r="G24" s="74">
        <f t="shared" si="2"/>
        <v>0</v>
      </c>
      <c r="H24" s="75">
        <f t="shared" si="3"/>
        <v>0</v>
      </c>
      <c r="I24" s="38"/>
      <c r="J24" s="28"/>
      <c r="K24" s="28"/>
      <c r="L24" s="28"/>
      <c r="M24" s="28"/>
    </row>
    <row r="25" spans="1:13" ht="58.5" customHeight="1" x14ac:dyDescent="0.35">
      <c r="A25" s="76">
        <v>16</v>
      </c>
      <c r="B25" s="85" t="s">
        <v>41</v>
      </c>
      <c r="C25" s="78">
        <v>159300000</v>
      </c>
      <c r="D25" s="80">
        <v>147131309</v>
      </c>
      <c r="E25" s="73">
        <f t="shared" si="0"/>
        <v>147131309</v>
      </c>
      <c r="F25" s="73">
        <f t="shared" si="1"/>
        <v>12168691</v>
      </c>
      <c r="G25" s="74">
        <f t="shared" si="2"/>
        <v>0</v>
      </c>
      <c r="H25" s="75">
        <f t="shared" si="3"/>
        <v>0</v>
      </c>
      <c r="I25" s="40"/>
      <c r="J25" s="28"/>
      <c r="K25" s="28"/>
      <c r="L25" s="28"/>
      <c r="M25" s="28"/>
    </row>
    <row r="26" spans="1:13" s="28" customFormat="1" x14ac:dyDescent="0.35">
      <c r="A26" s="70">
        <v>17</v>
      </c>
      <c r="B26" s="79" t="s">
        <v>30</v>
      </c>
      <c r="C26" s="82">
        <v>129830000</v>
      </c>
      <c r="D26" s="82">
        <f>113090700+7170000</f>
        <v>120260700</v>
      </c>
      <c r="E26" s="86">
        <f t="shared" si="0"/>
        <v>120260700</v>
      </c>
      <c r="F26" s="86">
        <f t="shared" si="1"/>
        <v>9569300</v>
      </c>
      <c r="G26" s="87">
        <f t="shared" si="2"/>
        <v>0</v>
      </c>
      <c r="H26" s="88">
        <f t="shared" si="3"/>
        <v>0</v>
      </c>
      <c r="I26" s="41"/>
    </row>
    <row r="27" spans="1:13" x14ac:dyDescent="0.35">
      <c r="A27" s="76">
        <v>18</v>
      </c>
      <c r="B27" s="79" t="s">
        <v>31</v>
      </c>
      <c r="C27" s="78">
        <v>289088000</v>
      </c>
      <c r="D27" s="78">
        <f>47146000+59505000+129496400</f>
        <v>236147400</v>
      </c>
      <c r="E27" s="73">
        <f t="shared" si="0"/>
        <v>236147400</v>
      </c>
      <c r="F27" s="73">
        <f t="shared" si="1"/>
        <v>52940600</v>
      </c>
      <c r="G27" s="74">
        <f t="shared" si="2"/>
        <v>0</v>
      </c>
      <c r="H27" s="75">
        <f t="shared" si="3"/>
        <v>0</v>
      </c>
      <c r="I27" s="40"/>
      <c r="J27" s="28"/>
      <c r="K27" s="28"/>
      <c r="L27" s="28"/>
      <c r="M27" s="28"/>
    </row>
    <row r="28" spans="1:13" ht="42" x14ac:dyDescent="0.35">
      <c r="A28" s="70">
        <v>19</v>
      </c>
      <c r="B28" s="89" t="s">
        <v>40</v>
      </c>
      <c r="C28" s="78">
        <v>1253775000</v>
      </c>
      <c r="D28" s="78">
        <f>69568200+515802500+162885000+339343750+9878000</f>
        <v>1097477450</v>
      </c>
      <c r="E28" s="73">
        <f>D28</f>
        <v>1097477450</v>
      </c>
      <c r="F28" s="73">
        <f t="shared" si="1"/>
        <v>156297550</v>
      </c>
      <c r="G28" s="74">
        <f t="shared" si="2"/>
        <v>0</v>
      </c>
      <c r="H28" s="90">
        <f t="shared" si="3"/>
        <v>0</v>
      </c>
      <c r="I28" s="40"/>
      <c r="J28" s="28"/>
      <c r="K28" s="28"/>
      <c r="L28" s="28"/>
      <c r="M28" s="28"/>
    </row>
    <row r="29" spans="1:13" x14ac:dyDescent="0.35">
      <c r="A29" s="76">
        <v>20</v>
      </c>
      <c r="B29" s="79" t="s">
        <v>32</v>
      </c>
      <c r="C29" s="78">
        <v>100300000</v>
      </c>
      <c r="D29" s="78">
        <f>43409720+54162516</f>
        <v>97572236</v>
      </c>
      <c r="E29" s="73">
        <f t="shared" si="0"/>
        <v>97572236</v>
      </c>
      <c r="F29" s="73">
        <f t="shared" si="1"/>
        <v>2727764</v>
      </c>
      <c r="G29" s="74">
        <f t="shared" si="2"/>
        <v>0</v>
      </c>
      <c r="H29" s="75">
        <f t="shared" si="3"/>
        <v>0</v>
      </c>
      <c r="I29" s="40"/>
      <c r="J29" s="28"/>
      <c r="K29" s="28"/>
      <c r="L29" s="28"/>
      <c r="M29" s="28"/>
    </row>
    <row r="30" spans="1:13" x14ac:dyDescent="0.35">
      <c r="A30" s="70">
        <v>21</v>
      </c>
      <c r="B30" s="79" t="s">
        <v>33</v>
      </c>
      <c r="C30" s="78">
        <v>105054000</v>
      </c>
      <c r="D30" s="78">
        <v>102530493</v>
      </c>
      <c r="E30" s="73">
        <f t="shared" si="0"/>
        <v>102530493</v>
      </c>
      <c r="F30" s="73">
        <f t="shared" si="1"/>
        <v>2523507</v>
      </c>
      <c r="G30" s="74">
        <f t="shared" si="2"/>
        <v>0</v>
      </c>
      <c r="H30" s="75">
        <f t="shared" si="3"/>
        <v>0</v>
      </c>
      <c r="I30" s="40"/>
      <c r="J30" s="28"/>
      <c r="K30" s="28"/>
      <c r="L30" s="28"/>
      <c r="M30" s="28"/>
    </row>
    <row r="31" spans="1:13" ht="42" x14ac:dyDescent="0.35">
      <c r="A31" s="76">
        <v>22</v>
      </c>
      <c r="B31" s="91" t="s">
        <v>34</v>
      </c>
      <c r="C31" s="78">
        <v>90000000</v>
      </c>
      <c r="D31" s="78">
        <v>87530000</v>
      </c>
      <c r="E31" s="73">
        <f t="shared" si="0"/>
        <v>87530000</v>
      </c>
      <c r="F31" s="73">
        <f t="shared" si="1"/>
        <v>2470000</v>
      </c>
      <c r="G31" s="74">
        <f t="shared" si="2"/>
        <v>0</v>
      </c>
      <c r="H31" s="75">
        <f t="shared" si="3"/>
        <v>0</v>
      </c>
      <c r="I31" s="40"/>
      <c r="J31" s="28"/>
      <c r="K31" s="28"/>
      <c r="L31" s="28"/>
      <c r="M31" s="28"/>
    </row>
    <row r="32" spans="1:13" ht="45" customHeight="1" x14ac:dyDescent="0.35">
      <c r="A32" s="70">
        <v>23</v>
      </c>
      <c r="B32" s="89" t="s">
        <v>35</v>
      </c>
      <c r="C32" s="78">
        <v>750665930</v>
      </c>
      <c r="D32" s="78">
        <f>212725944+92030000+113635000+169493670+159800000</f>
        <v>747684614</v>
      </c>
      <c r="E32" s="73">
        <f t="shared" si="0"/>
        <v>747684614</v>
      </c>
      <c r="F32" s="73">
        <f t="shared" si="1"/>
        <v>2981316</v>
      </c>
      <c r="G32" s="74">
        <f t="shared" si="2"/>
        <v>0</v>
      </c>
      <c r="H32" s="75">
        <f t="shared" si="3"/>
        <v>0</v>
      </c>
      <c r="I32" s="40"/>
      <c r="J32" s="28"/>
      <c r="K32" s="28"/>
      <c r="L32" s="28"/>
      <c r="M32" s="28"/>
    </row>
    <row r="33" spans="1:13" x14ac:dyDescent="0.35">
      <c r="A33" s="76">
        <v>24</v>
      </c>
      <c r="B33" s="77" t="s">
        <v>36</v>
      </c>
      <c r="C33" s="78">
        <v>16495000</v>
      </c>
      <c r="D33" s="78">
        <v>15845000</v>
      </c>
      <c r="E33" s="73">
        <f t="shared" si="0"/>
        <v>15845000</v>
      </c>
      <c r="F33" s="73">
        <f t="shared" si="1"/>
        <v>650000</v>
      </c>
      <c r="G33" s="74">
        <f t="shared" si="2"/>
        <v>0</v>
      </c>
      <c r="H33" s="75">
        <f t="shared" si="3"/>
        <v>0</v>
      </c>
      <c r="I33" s="40"/>
      <c r="J33" s="28"/>
      <c r="K33" s="36"/>
      <c r="L33" s="36"/>
      <c r="M33" s="28"/>
    </row>
    <row r="34" spans="1:13" x14ac:dyDescent="0.35">
      <c r="A34" s="70">
        <v>25</v>
      </c>
      <c r="B34" s="79" t="s">
        <v>37</v>
      </c>
      <c r="C34" s="78">
        <v>69005000</v>
      </c>
      <c r="D34" s="78">
        <v>67618440</v>
      </c>
      <c r="E34" s="73">
        <f t="shared" si="0"/>
        <v>67618440</v>
      </c>
      <c r="F34" s="73">
        <f t="shared" si="1"/>
        <v>1386560</v>
      </c>
      <c r="G34" s="74">
        <f t="shared" si="2"/>
        <v>0</v>
      </c>
      <c r="H34" s="75">
        <f t="shared" si="3"/>
        <v>0</v>
      </c>
      <c r="I34" s="40"/>
      <c r="J34" s="28"/>
      <c r="K34" s="28"/>
      <c r="L34" s="28"/>
      <c r="M34" s="28"/>
    </row>
    <row r="35" spans="1:13" x14ac:dyDescent="0.35">
      <c r="A35" s="76">
        <v>26</v>
      </c>
      <c r="B35" s="79" t="s">
        <v>38</v>
      </c>
      <c r="C35" s="78">
        <v>46740000</v>
      </c>
      <c r="D35" s="92">
        <v>43178787</v>
      </c>
      <c r="E35" s="73">
        <f t="shared" si="0"/>
        <v>43178787</v>
      </c>
      <c r="F35" s="73">
        <f t="shared" si="1"/>
        <v>3561213</v>
      </c>
      <c r="G35" s="74">
        <f t="shared" si="2"/>
        <v>0</v>
      </c>
      <c r="H35" s="75">
        <f t="shared" si="3"/>
        <v>0</v>
      </c>
      <c r="I35" s="40"/>
      <c r="J35" s="28"/>
      <c r="K35" s="28"/>
      <c r="L35" s="28"/>
      <c r="M35" s="28"/>
    </row>
    <row r="36" spans="1:13" x14ac:dyDescent="0.35">
      <c r="A36" s="76"/>
      <c r="B36" s="81"/>
      <c r="C36" s="93"/>
      <c r="D36" s="93"/>
      <c r="E36" s="81"/>
      <c r="F36" s="94"/>
      <c r="G36" s="81"/>
      <c r="H36" s="95"/>
      <c r="I36" s="42"/>
      <c r="J36" s="28"/>
      <c r="K36" s="28"/>
      <c r="L36" s="28"/>
      <c r="M36" s="28"/>
    </row>
    <row r="37" spans="1:13" s="57" customFormat="1" ht="33" customHeight="1" x14ac:dyDescent="0.25">
      <c r="A37" s="53"/>
      <c r="B37" s="30" t="s">
        <v>39</v>
      </c>
      <c r="C37" s="31">
        <f>SUM(C10:C36)</f>
        <v>3744913538</v>
      </c>
      <c r="D37" s="31">
        <f>SUM(D10:D36)</f>
        <v>3452195415</v>
      </c>
      <c r="E37" s="31">
        <f>SUM(E10:E36)</f>
        <v>3452195415</v>
      </c>
      <c r="F37" s="31">
        <f>SUM(F10:F36)</f>
        <v>292718123</v>
      </c>
      <c r="G37" s="32">
        <f>E37/C37*100</f>
        <v>92.183581275515152</v>
      </c>
      <c r="H37" s="54"/>
      <c r="I37" s="55"/>
      <c r="J37" s="56"/>
      <c r="K37" s="56"/>
      <c r="L37" s="56"/>
      <c r="M37" s="56"/>
    </row>
    <row r="38" spans="1:13" x14ac:dyDescent="0.35">
      <c r="B38" s="23"/>
      <c r="C38" s="24"/>
      <c r="D38" s="24"/>
      <c r="E38" s="24"/>
      <c r="F38" s="24"/>
      <c r="G38" s="25"/>
    </row>
    <row r="39" spans="1:13" x14ac:dyDescent="0.35">
      <c r="B39" s="23"/>
      <c r="C39" s="24"/>
      <c r="D39" s="24"/>
      <c r="E39" s="24"/>
      <c r="F39" s="24"/>
      <c r="G39" s="25"/>
    </row>
    <row r="40" spans="1:13" x14ac:dyDescent="0.35">
      <c r="B40" s="23"/>
      <c r="C40" s="24"/>
      <c r="D40" s="24"/>
      <c r="E40" s="24"/>
      <c r="F40" s="24"/>
      <c r="G40" s="25"/>
    </row>
    <row r="41" spans="1:13" x14ac:dyDescent="0.35">
      <c r="B41" s="26"/>
      <c r="C41" s="21"/>
      <c r="D41" s="27"/>
      <c r="E41" s="22"/>
      <c r="F41" s="2"/>
    </row>
    <row r="42" spans="1:13" x14ac:dyDescent="0.35">
      <c r="B42" s="26"/>
      <c r="C42" s="21"/>
      <c r="D42" s="21"/>
      <c r="E42" s="22"/>
      <c r="F42" s="2"/>
    </row>
    <row r="43" spans="1:13" x14ac:dyDescent="0.35">
      <c r="C43" s="5"/>
      <c r="E43" s="4"/>
      <c r="F43" s="2"/>
    </row>
    <row r="44" spans="1:13" x14ac:dyDescent="0.35">
      <c r="E44" s="4"/>
      <c r="F44" s="8"/>
    </row>
    <row r="45" spans="1:13" x14ac:dyDescent="0.35">
      <c r="B45" s="20"/>
      <c r="C45" s="21"/>
      <c r="D45" s="21"/>
      <c r="E45" s="22"/>
      <c r="F45" s="8"/>
    </row>
    <row r="46" spans="1:13" x14ac:dyDescent="0.35">
      <c r="B46" s="20"/>
      <c r="C46" s="21"/>
      <c r="D46" s="21"/>
      <c r="E46" s="22"/>
      <c r="F46" s="8"/>
    </row>
    <row r="47" spans="1:13" x14ac:dyDescent="0.35">
      <c r="B47" s="20"/>
      <c r="C47" s="21"/>
      <c r="D47" s="21"/>
      <c r="E47" s="22"/>
      <c r="F47" s="8"/>
    </row>
    <row r="48" spans="1:13" x14ac:dyDescent="0.35">
      <c r="C48" s="6"/>
      <c r="F48" s="2"/>
    </row>
    <row r="49" spans="3:9" x14ac:dyDescent="0.35">
      <c r="C49" s="7"/>
      <c r="E49" s="8"/>
      <c r="F49" s="9"/>
      <c r="I49" s="10"/>
    </row>
    <row r="50" spans="3:9" x14ac:dyDescent="0.35">
      <c r="C50" s="7"/>
      <c r="I50" s="11"/>
    </row>
    <row r="51" spans="3:9" x14ac:dyDescent="0.35">
      <c r="C51" s="7"/>
      <c r="E51" s="2"/>
      <c r="F51" s="8"/>
    </row>
    <row r="52" spans="3:9" x14ac:dyDescent="0.35">
      <c r="E52" s="3"/>
      <c r="I52" s="8"/>
    </row>
    <row r="53" spans="3:9" x14ac:dyDescent="0.35">
      <c r="C53" s="12"/>
      <c r="E53" s="8"/>
      <c r="I53" s="13"/>
    </row>
    <row r="54" spans="3:9" x14ac:dyDescent="0.35">
      <c r="E54" s="2"/>
      <c r="I54" s="11"/>
    </row>
    <row r="55" spans="3:9" x14ac:dyDescent="0.35">
      <c r="E55" s="2"/>
      <c r="I55" s="14"/>
    </row>
    <row r="56" spans="3:9" x14ac:dyDescent="0.35">
      <c r="E56" s="2"/>
      <c r="F56" s="8"/>
    </row>
    <row r="57" spans="3:9" x14ac:dyDescent="0.35">
      <c r="E57" s="2"/>
      <c r="I57" s="3"/>
    </row>
    <row r="58" spans="3:9" x14ac:dyDescent="0.35">
      <c r="E58" s="8"/>
      <c r="I58" s="8"/>
    </row>
    <row r="59" spans="3:9" x14ac:dyDescent="0.35">
      <c r="E59" s="15"/>
      <c r="F59" s="8"/>
    </row>
    <row r="66" spans="2:5" x14ac:dyDescent="0.35">
      <c r="B66" s="26"/>
      <c r="C66" s="21"/>
      <c r="D66" s="27"/>
      <c r="E66" s="22"/>
    </row>
    <row r="67" spans="2:5" x14ac:dyDescent="0.35">
      <c r="B67" s="26"/>
      <c r="C67" s="21"/>
      <c r="D67" s="21"/>
      <c r="E67" s="22"/>
    </row>
    <row r="68" spans="2:5" x14ac:dyDescent="0.35">
      <c r="C68" s="5"/>
      <c r="E68" s="4"/>
    </row>
    <row r="69" spans="2:5" x14ac:dyDescent="0.35">
      <c r="E69" s="4"/>
    </row>
    <row r="70" spans="2:5" x14ac:dyDescent="0.35">
      <c r="B70" s="20"/>
      <c r="C70" s="21"/>
      <c r="D70" s="21"/>
      <c r="E70" s="22"/>
    </row>
    <row r="71" spans="2:5" x14ac:dyDescent="0.35">
      <c r="B71" s="20"/>
      <c r="C71" s="21"/>
      <c r="D71" s="21"/>
      <c r="E71" s="22"/>
    </row>
    <row r="72" spans="2:5" x14ac:dyDescent="0.35">
      <c r="B72" s="20"/>
      <c r="C72" s="21"/>
      <c r="D72" s="21"/>
      <c r="E72" s="22"/>
    </row>
    <row r="73" spans="2:5" x14ac:dyDescent="0.35">
      <c r="C73" s="6"/>
    </row>
    <row r="74" spans="2:5" x14ac:dyDescent="0.35">
      <c r="C74" s="7"/>
      <c r="E74" s="8"/>
    </row>
  </sheetData>
  <mergeCells count="8">
    <mergeCell ref="A3:H3"/>
    <mergeCell ref="A4:H4"/>
    <mergeCell ref="A5:H5"/>
    <mergeCell ref="I7:I8"/>
    <mergeCell ref="A7:A8"/>
    <mergeCell ref="B7:B8"/>
    <mergeCell ref="C7:F7"/>
    <mergeCell ref="G7:H7"/>
  </mergeCells>
  <printOptions horizontalCentered="1"/>
  <pageMargins left="0.95" right="0.7" top="0.75" bottom="0.75" header="0.3" footer="0.3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K14"/>
  <sheetViews>
    <sheetView workbookViewId="0">
      <selection activeCell="G7" sqref="G7"/>
    </sheetView>
  </sheetViews>
  <sheetFormatPr defaultColWidth="9" defaultRowHeight="15" x14ac:dyDescent="0.25"/>
  <cols>
    <col min="1" max="6" width="9" style="16"/>
    <col min="7" max="7" width="12.7109375" style="16" customWidth="1"/>
    <col min="8" max="8" width="9" style="16"/>
    <col min="9" max="9" width="14.5703125" style="16" customWidth="1"/>
    <col min="10" max="10" width="9" style="16"/>
    <col min="11" max="11" width="16.5703125" style="16" customWidth="1"/>
    <col min="12" max="16384" width="9" style="16"/>
  </cols>
  <sheetData>
    <row r="5" spans="6:11" x14ac:dyDescent="0.25">
      <c r="I5" s="12"/>
      <c r="K5"/>
    </row>
    <row r="6" spans="6:11" x14ac:dyDescent="0.25">
      <c r="I6"/>
      <c r="K6"/>
    </row>
    <row r="7" spans="6:11" x14ac:dyDescent="0.25">
      <c r="F7" s="16" t="s">
        <v>42</v>
      </c>
      <c r="G7" s="12">
        <v>55562000</v>
      </c>
      <c r="I7" s="12"/>
      <c r="K7"/>
    </row>
    <row r="8" spans="6:11" x14ac:dyDescent="0.25">
      <c r="I8" s="17"/>
      <c r="K8" s="12"/>
    </row>
    <row r="9" spans="6:11" x14ac:dyDescent="0.25">
      <c r="I9" s="17"/>
    </row>
    <row r="10" spans="6:11" x14ac:dyDescent="0.25">
      <c r="I10"/>
      <c r="K10"/>
    </row>
    <row r="11" spans="6:11" x14ac:dyDescent="0.25">
      <c r="I11" s="12"/>
    </row>
    <row r="12" spans="6:11" x14ac:dyDescent="0.25">
      <c r="I12" s="12"/>
    </row>
    <row r="13" spans="6:11" x14ac:dyDescent="0.25">
      <c r="I13" s="17"/>
    </row>
    <row r="14" spans="6:11" x14ac:dyDescent="0.25">
      <c r="I1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LAPORAN REALISASI APBD-P DE (2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2023-06-19T06:14:24Z</cp:lastPrinted>
  <dcterms:created xsi:type="dcterms:W3CDTF">2022-12-27T02:34:23Z</dcterms:created>
  <dcterms:modified xsi:type="dcterms:W3CDTF">2023-06-19T06:15:30Z</dcterms:modified>
</cp:coreProperties>
</file>